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SO Kokořínsko\"/>
    </mc:Choice>
  </mc:AlternateContent>
  <xr:revisionPtr revIDLastSave="0" documentId="13_ncr:1_{3EF1ED26-4DED-4696-8369-80F235248D16}" xr6:coauthVersionLast="46" xr6:coauthVersionMax="46" xr10:uidLastSave="{00000000-0000-0000-0000-000000000000}"/>
  <bookViews>
    <workbookView xWindow="-120" yWindow="-120" windowWidth="29040" windowHeight="15840" activeTab="1" xr2:uid="{3B5BFD1D-0F14-4FDB-B7E5-6B6C32607683}"/>
  </bookViews>
  <sheets>
    <sheet name="Dotace dle obcí" sheetId="1" r:id="rId1"/>
    <sheet name="Kompostéry dle obc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M23" i="1"/>
  <c r="G60" i="2"/>
  <c r="H60" i="2"/>
  <c r="H58" i="2"/>
  <c r="H61" i="2"/>
  <c r="F61" i="2"/>
  <c r="F60" i="2"/>
  <c r="F58" i="2"/>
  <c r="F56" i="2"/>
  <c r="H56" i="2"/>
  <c r="F50" i="2"/>
  <c r="H50" i="2"/>
  <c r="F43" i="2"/>
  <c r="H43" i="2"/>
  <c r="G41" i="2"/>
  <c r="G42" i="2"/>
  <c r="G44" i="2"/>
  <c r="G50" i="2" s="1"/>
  <c r="G45" i="2"/>
  <c r="G46" i="2"/>
  <c r="G47" i="2"/>
  <c r="G48" i="2"/>
  <c r="G49" i="2"/>
  <c r="G51" i="2"/>
  <c r="G52" i="2"/>
  <c r="G53" i="2"/>
  <c r="G54" i="2"/>
  <c r="G56" i="2" s="1"/>
  <c r="G57" i="2"/>
  <c r="G58" i="2" s="1"/>
  <c r="G59" i="2"/>
  <c r="G40" i="2"/>
  <c r="G43" i="2" s="1"/>
  <c r="H39" i="2"/>
  <c r="F39" i="2"/>
  <c r="H33" i="2"/>
  <c r="F33" i="2"/>
  <c r="G28" i="2"/>
  <c r="G29" i="2"/>
  <c r="G30" i="2"/>
  <c r="G31" i="2"/>
  <c r="G34" i="2"/>
  <c r="G35" i="2"/>
  <c r="G36" i="2"/>
  <c r="G37" i="2"/>
  <c r="G38" i="2"/>
  <c r="H27" i="2"/>
  <c r="F27" i="2"/>
  <c r="F21" i="2"/>
  <c r="F16" i="2"/>
  <c r="G13" i="2"/>
  <c r="G14" i="2"/>
  <c r="G15" i="2"/>
  <c r="G16" i="2"/>
  <c r="G17" i="2"/>
  <c r="G18" i="2"/>
  <c r="G19" i="2"/>
  <c r="G20" i="2"/>
  <c r="G22" i="2"/>
  <c r="G23" i="2"/>
  <c r="G24" i="2"/>
  <c r="G25" i="2"/>
  <c r="G12" i="2"/>
  <c r="D23" i="1"/>
  <c r="E23" i="1"/>
  <c r="C23" i="1"/>
  <c r="I23" i="1"/>
  <c r="J23" i="1"/>
  <c r="K23" i="1"/>
  <c r="N23" i="1"/>
  <c r="L23" i="1"/>
  <c r="C21" i="1"/>
  <c r="J13" i="1"/>
  <c r="J14" i="1"/>
  <c r="J15" i="1"/>
  <c r="K17" i="1"/>
  <c r="K18" i="1"/>
  <c r="N18" i="1" s="1"/>
  <c r="K19" i="1"/>
  <c r="K20" i="1"/>
  <c r="N20" i="1" s="1"/>
  <c r="K21" i="1"/>
  <c r="K22" i="1"/>
  <c r="K16" i="1"/>
  <c r="I16" i="1" s="1"/>
  <c r="J16" i="1"/>
  <c r="J17" i="1"/>
  <c r="L17" i="1" s="1"/>
  <c r="J18" i="1"/>
  <c r="M18" i="1" s="1"/>
  <c r="J19" i="1"/>
  <c r="J20" i="1"/>
  <c r="J21" i="1"/>
  <c r="L21" i="1" s="1"/>
  <c r="J22" i="1"/>
  <c r="L22" i="1" s="1"/>
  <c r="I13" i="1"/>
  <c r="I14" i="1"/>
  <c r="I15" i="1"/>
  <c r="I19" i="1"/>
  <c r="I22" i="1"/>
  <c r="C14" i="1"/>
  <c r="C15" i="1"/>
  <c r="C16" i="1"/>
  <c r="C17" i="1"/>
  <c r="C18" i="1"/>
  <c r="C19" i="1"/>
  <c r="C20" i="1"/>
  <c r="C22" i="1"/>
  <c r="C13" i="1"/>
  <c r="L14" i="1"/>
  <c r="L15" i="1"/>
  <c r="L19" i="1"/>
  <c r="L13" i="1"/>
  <c r="N15" i="1"/>
  <c r="N17" i="1"/>
  <c r="N19" i="1"/>
  <c r="N21" i="1"/>
  <c r="N22" i="1"/>
  <c r="M15" i="1"/>
  <c r="M16" i="1"/>
  <c r="M17" i="1"/>
  <c r="M19" i="1"/>
  <c r="M20" i="1"/>
  <c r="M22" i="1"/>
  <c r="N14" i="1"/>
  <c r="M14" i="1"/>
  <c r="G39" i="2" l="1"/>
  <c r="G33" i="2"/>
  <c r="G27" i="2"/>
  <c r="G61" i="2" s="1"/>
  <c r="M21" i="1"/>
  <c r="I18" i="1"/>
  <c r="L18" i="1"/>
  <c r="L20" i="1"/>
  <c r="I20" i="1"/>
  <c r="L16" i="1"/>
  <c r="N16" i="1"/>
  <c r="I21" i="1"/>
  <c r="I17" i="1"/>
</calcChain>
</file>

<file path=xl/sharedStrings.xml><?xml version="1.0" encoding="utf-8"?>
<sst xmlns="http://schemas.openxmlformats.org/spreadsheetml/2006/main" count="172" uniqueCount="111">
  <si>
    <t>Obec</t>
  </si>
  <si>
    <t>Výše přiznané dotace</t>
  </si>
  <si>
    <t>investiční</t>
  </si>
  <si>
    <t>neinvestiční</t>
  </si>
  <si>
    <t>název</t>
  </si>
  <si>
    <t>IČ:</t>
  </si>
  <si>
    <t>Sdružení obcí Kokořínska</t>
  </si>
  <si>
    <t>IČO: 49518305</t>
  </si>
  <si>
    <t>Hlavní 8, 277 33 Řepín</t>
  </si>
  <si>
    <t>Přijatá záloha</t>
  </si>
  <si>
    <t>Chorušice</t>
  </si>
  <si>
    <t>00510556</t>
  </si>
  <si>
    <t>00236861</t>
  </si>
  <si>
    <t>Kanina</t>
  </si>
  <si>
    <t>00663332</t>
  </si>
  <si>
    <t>19-002-00024</t>
  </si>
  <si>
    <t>19-002-00023</t>
  </si>
  <si>
    <t>Lhotka</t>
  </si>
  <si>
    <t>00662275</t>
  </si>
  <si>
    <t>celkem</t>
  </si>
  <si>
    <t xml:space="preserve"> z toho neinvestiční</t>
  </si>
  <si>
    <t xml:space="preserve"> z tohoinvestiční</t>
  </si>
  <si>
    <t xml:space="preserve"> z toho neivestiční</t>
  </si>
  <si>
    <t xml:space="preserve"> z toho investiční</t>
  </si>
  <si>
    <t>Doklad číslo</t>
  </si>
  <si>
    <t>Přijata dne</t>
  </si>
  <si>
    <t>Bankovní výpis</t>
  </si>
  <si>
    <t>19-002-00025</t>
  </si>
  <si>
    <t>19-002-00026</t>
  </si>
  <si>
    <t>19-002-00027</t>
  </si>
  <si>
    <t>19-002-00028</t>
  </si>
  <si>
    <t>19-002-00029</t>
  </si>
  <si>
    <t>19-002-00030</t>
  </si>
  <si>
    <t>19-002-00031</t>
  </si>
  <si>
    <t>19-002-00032</t>
  </si>
  <si>
    <t>Mělnické Vtelno</t>
  </si>
  <si>
    <t>00237060</t>
  </si>
  <si>
    <t>z toho investiční</t>
  </si>
  <si>
    <t>Nebužely</t>
  </si>
  <si>
    <t>00237086</t>
  </si>
  <si>
    <t>Nosálov</t>
  </si>
  <si>
    <t>00662208</t>
  </si>
  <si>
    <t>Řepín</t>
  </si>
  <si>
    <t>00237175</t>
  </si>
  <si>
    <t>Střemy</t>
  </si>
  <si>
    <t>00237213</t>
  </si>
  <si>
    <t>Kokořín</t>
  </si>
  <si>
    <t>00236926</t>
  </si>
  <si>
    <t>Hostín</t>
  </si>
  <si>
    <t>CELKEM</t>
  </si>
  <si>
    <t>Vratka v roce 2021 po připsání dotace na účet svazku</t>
  </si>
  <si>
    <t>Vyúčtování dotace na kompostéry - PŘEDPOKLAD</t>
  </si>
  <si>
    <t>Název majetku</t>
  </si>
  <si>
    <t>Pořizovací cena</t>
  </si>
  <si>
    <t>kompostér plastový 800l</t>
  </si>
  <si>
    <t>kompostér plastový 1400l</t>
  </si>
  <si>
    <t>Počet ks</t>
  </si>
  <si>
    <t>Inventární číslo od - do</t>
  </si>
  <si>
    <t>33 - 36</t>
  </si>
  <si>
    <t>244 - 268</t>
  </si>
  <si>
    <t>Dotace z pořizovací ceny</t>
  </si>
  <si>
    <t>kompostér dřevěný 200x200 cm</t>
  </si>
  <si>
    <t>Kompostéry dle jednotlivých obcí</t>
  </si>
  <si>
    <t>650 - 673</t>
  </si>
  <si>
    <t>kompostér dřevěný 150x150 cm</t>
  </si>
  <si>
    <t>609 - 625</t>
  </si>
  <si>
    <t>Chorušice celkem</t>
  </si>
  <si>
    <t>37 - 53</t>
  </si>
  <si>
    <t>kompostér plastový 1000l</t>
  </si>
  <si>
    <t>108 - 134</t>
  </si>
  <si>
    <t>674 - 684</t>
  </si>
  <si>
    <t>626 - 632</t>
  </si>
  <si>
    <t>Kanina celkem</t>
  </si>
  <si>
    <t>135 - 144</t>
  </si>
  <si>
    <t>269 - 278</t>
  </si>
  <si>
    <t>kompostér plastový 2000l</t>
  </si>
  <si>
    <t>437 - 461</t>
  </si>
  <si>
    <t>štěpkovač</t>
  </si>
  <si>
    <t>Lhotka celkem</t>
  </si>
  <si>
    <t>55 - 70</t>
  </si>
  <si>
    <t>145 - 173</t>
  </si>
  <si>
    <t>279 - 307</t>
  </si>
  <si>
    <t>462 - 520</t>
  </si>
  <si>
    <t>kontejner na textil</t>
  </si>
  <si>
    <t>71 - 80</t>
  </si>
  <si>
    <t>174 - 188</t>
  </si>
  <si>
    <t>308 - 337</t>
  </si>
  <si>
    <t>521 - 524</t>
  </si>
  <si>
    <t>Mělnické Vtelno celkem</t>
  </si>
  <si>
    <t>Nebužely celkem</t>
  </si>
  <si>
    <t>81 - 86</t>
  </si>
  <si>
    <t>189 - 205</t>
  </si>
  <si>
    <t>338 - 374</t>
  </si>
  <si>
    <t>Nosálov celkem</t>
  </si>
  <si>
    <t>87 - 102</t>
  </si>
  <si>
    <t>206 - 228</t>
  </si>
  <si>
    <t>375 - 389</t>
  </si>
  <si>
    <t>525 - 566</t>
  </si>
  <si>
    <t>685 - 714</t>
  </si>
  <si>
    <t>633 - 649</t>
  </si>
  <si>
    <t>Řepín celkem</t>
  </si>
  <si>
    <t>Střemy celkem</t>
  </si>
  <si>
    <t>103 - 107</t>
  </si>
  <si>
    <t>229 - 243</t>
  </si>
  <si>
    <t>390 - 406</t>
  </si>
  <si>
    <t>567 - 608</t>
  </si>
  <si>
    <t>Kokořín celkem</t>
  </si>
  <si>
    <t>407 - 436</t>
  </si>
  <si>
    <t>Hostín celkem</t>
  </si>
  <si>
    <t>Dle rozhodnutí MŽP ze dne 12.1.2021 byla ponížena investiční dotace na štěpkovač pro obec Lhotka o 59.367,59 Kč.</t>
  </si>
  <si>
    <t>dle rozhodnutí MŽP č.j. SFŽP035691/2019 ze dne 4.4.2019, identifikační číslo 115D314010543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</si>
</sst>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d/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4" fontId="0" fillId="0" borderId="2" xfId="0" applyNumberFormat="1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/>
    <xf numFmtId="0" fontId="0" fillId="0" borderId="2" xfId="0" applyBorder="1"/>
    <xf numFmtId="49" fontId="0" fillId="0" borderId="2" xfId="0" applyNumberFormat="1" applyBorder="1"/>
    <xf numFmtId="0" fontId="0" fillId="0" borderId="4" xfId="0" applyBorder="1"/>
    <xf numFmtId="49" fontId="0" fillId="0" borderId="4" xfId="0" applyNumberFormat="1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4" xfId="0" applyNumberFormat="1" applyBorder="1"/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15" xfId="0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49" fontId="0" fillId="0" borderId="20" xfId="0" applyNumberFormat="1" applyBorder="1"/>
    <xf numFmtId="164" fontId="0" fillId="0" borderId="20" xfId="0" applyNumberFormat="1" applyBorder="1"/>
    <xf numFmtId="0" fontId="0" fillId="0" borderId="20" xfId="0" applyBorder="1" applyAlignment="1">
      <alignment horizontal="center"/>
    </xf>
    <xf numFmtId="165" fontId="0" fillId="0" borderId="20" xfId="0" applyNumberFormat="1" applyBorder="1"/>
    <xf numFmtId="1" fontId="0" fillId="0" borderId="20" xfId="0" applyNumberFormat="1" applyBorder="1" applyAlignment="1">
      <alignment horizontal="center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0" fontId="1" fillId="0" borderId="22" xfId="0" applyFont="1" applyBorder="1"/>
    <xf numFmtId="49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0" fontId="1" fillId="0" borderId="24" xfId="0" applyFont="1" applyBorder="1"/>
    <xf numFmtId="165" fontId="1" fillId="0" borderId="24" xfId="0" applyNumberFormat="1" applyFont="1" applyBorder="1"/>
    <xf numFmtId="1" fontId="1" fillId="0" borderId="2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164" fontId="0" fillId="0" borderId="24" xfId="0" applyNumberFormat="1" applyFont="1" applyBorder="1"/>
    <xf numFmtId="164" fontId="0" fillId="0" borderId="26" xfId="0" applyNumberFormat="1" applyFont="1" applyBorder="1"/>
    <xf numFmtId="0" fontId="4" fillId="0" borderId="0" xfId="0" applyFont="1"/>
    <xf numFmtId="4" fontId="0" fillId="0" borderId="0" xfId="0" applyNumberFormat="1" applyFont="1"/>
    <xf numFmtId="0" fontId="0" fillId="0" borderId="0" xfId="0" applyFont="1"/>
    <xf numFmtId="0" fontId="5" fillId="0" borderId="0" xfId="0" applyFont="1"/>
    <xf numFmtId="0" fontId="1" fillId="0" borderId="27" xfId="0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0" fontId="1" fillId="0" borderId="27" xfId="0" applyFont="1" applyBorder="1"/>
    <xf numFmtId="164" fontId="1" fillId="0" borderId="27" xfId="0" applyNumberFormat="1" applyFont="1" applyBorder="1"/>
    <xf numFmtId="0" fontId="0" fillId="0" borderId="28" xfId="0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0" fillId="0" borderId="4" xfId="0" applyFill="1" applyBorder="1"/>
    <xf numFmtId="164" fontId="0" fillId="0" borderId="28" xfId="0" applyNumberFormat="1" applyFill="1" applyBorder="1"/>
    <xf numFmtId="164" fontId="0" fillId="0" borderId="4" xfId="0" applyNumberFormat="1" applyFill="1" applyBorder="1"/>
    <xf numFmtId="0" fontId="0" fillId="0" borderId="28" xfId="0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8" xfId="0" applyBorder="1"/>
    <xf numFmtId="164" fontId="0" fillId="0" borderId="27" xfId="0" applyNumberFormat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Border="1"/>
    <xf numFmtId="164" fontId="1" fillId="0" borderId="34" xfId="0" applyNumberFormat="1" applyFont="1" applyBorder="1"/>
    <xf numFmtId="164" fontId="1" fillId="0" borderId="5" xfId="0" applyNumberFormat="1" applyFont="1" applyBorder="1"/>
    <xf numFmtId="0" fontId="0" fillId="0" borderId="14" xfId="0" applyBorder="1"/>
    <xf numFmtId="164" fontId="1" fillId="0" borderId="14" xfId="0" applyNumberFormat="1" applyFont="1" applyBorder="1"/>
    <xf numFmtId="164" fontId="0" fillId="0" borderId="39" xfId="0" applyNumberFormat="1" applyBorder="1"/>
    <xf numFmtId="0" fontId="0" fillId="0" borderId="36" xfId="0" applyBorder="1"/>
    <xf numFmtId="164" fontId="1" fillId="0" borderId="41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BF67-1F3F-4BD1-98FF-B4B0FE604D7A}">
  <sheetPr>
    <pageSetUpPr fitToPage="1"/>
  </sheetPr>
  <dimension ref="A1:N37"/>
  <sheetViews>
    <sheetView workbookViewId="0">
      <selection activeCell="A9" sqref="A9:XFD9"/>
    </sheetView>
  </sheetViews>
  <sheetFormatPr defaultRowHeight="15" x14ac:dyDescent="0.25"/>
  <cols>
    <col min="1" max="1" width="18.42578125" customWidth="1"/>
    <col min="2" max="2" width="9.42578125" customWidth="1"/>
    <col min="3" max="3" width="16" customWidth="1"/>
    <col min="4" max="5" width="18.42578125" customWidth="1"/>
    <col min="6" max="6" width="16.7109375" customWidth="1"/>
    <col min="7" max="7" width="11.85546875" customWidth="1"/>
    <col min="8" max="8" width="9.5703125" customWidth="1"/>
    <col min="9" max="9" width="15.140625" customWidth="1"/>
    <col min="10" max="11" width="19.5703125" customWidth="1"/>
    <col min="12" max="12" width="15.28515625" customWidth="1"/>
    <col min="13" max="14" width="19.85546875" customWidth="1"/>
  </cols>
  <sheetData>
    <row r="1" spans="1:14" s="51" customFormat="1" ht="15.75" x14ac:dyDescent="0.25">
      <c r="A1" s="49" t="s">
        <v>6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</row>
    <row r="2" spans="1:14" s="51" customFormat="1" ht="15.75" x14ac:dyDescent="0.25">
      <c r="A2" s="52" t="s">
        <v>7</v>
      </c>
      <c r="B2" s="52"/>
      <c r="C2" s="52"/>
      <c r="D2" s="52"/>
      <c r="E2" s="52"/>
      <c r="F2" s="50"/>
      <c r="G2" s="50"/>
      <c r="H2" s="50"/>
      <c r="I2" s="50"/>
      <c r="J2" s="50"/>
      <c r="K2" s="50"/>
      <c r="L2" s="50"/>
      <c r="M2" s="50"/>
      <c r="N2" s="50"/>
    </row>
    <row r="3" spans="1:14" s="51" customFormat="1" ht="15.75" x14ac:dyDescent="0.25">
      <c r="A3" s="52" t="s">
        <v>8</v>
      </c>
      <c r="B3" s="52"/>
      <c r="C3" s="52"/>
      <c r="D3" s="52"/>
      <c r="E3" s="52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</row>
    <row r="7" spans="1:14" ht="26.25" x14ac:dyDescent="0.4">
      <c r="A7" s="1" t="s">
        <v>51</v>
      </c>
      <c r="B7" s="1"/>
      <c r="C7" s="1"/>
    </row>
    <row r="8" spans="1:14" x14ac:dyDescent="0.25">
      <c r="A8" s="119" t="s">
        <v>110</v>
      </c>
    </row>
    <row r="9" spans="1:14" x14ac:dyDescent="0.25">
      <c r="A9" s="119"/>
    </row>
    <row r="10" spans="1:14" ht="15.75" thickBot="1" x14ac:dyDescent="0.3"/>
    <row r="11" spans="1:14" x14ac:dyDescent="0.25">
      <c r="A11" s="83" t="s">
        <v>0</v>
      </c>
      <c r="B11" s="84"/>
      <c r="C11" s="84" t="s">
        <v>9</v>
      </c>
      <c r="D11" s="84"/>
      <c r="E11" s="84"/>
      <c r="F11" s="86" t="s">
        <v>24</v>
      </c>
      <c r="G11" s="86" t="s">
        <v>25</v>
      </c>
      <c r="H11" s="88" t="s">
        <v>26</v>
      </c>
      <c r="I11" s="90" t="s">
        <v>1</v>
      </c>
      <c r="J11" s="91"/>
      <c r="K11" s="92"/>
      <c r="L11" s="84" t="s">
        <v>50</v>
      </c>
      <c r="M11" s="84"/>
      <c r="N11" s="85"/>
    </row>
    <row r="12" spans="1:14" ht="15.75" thickBot="1" x14ac:dyDescent="0.3">
      <c r="A12" s="43" t="s">
        <v>4</v>
      </c>
      <c r="B12" s="44" t="s">
        <v>5</v>
      </c>
      <c r="C12" s="44" t="s">
        <v>19</v>
      </c>
      <c r="D12" s="44" t="s">
        <v>22</v>
      </c>
      <c r="E12" s="44" t="s">
        <v>23</v>
      </c>
      <c r="F12" s="87"/>
      <c r="G12" s="87"/>
      <c r="H12" s="89"/>
      <c r="I12" s="45" t="s">
        <v>19</v>
      </c>
      <c r="J12" s="44" t="s">
        <v>20</v>
      </c>
      <c r="K12" s="44" t="s">
        <v>37</v>
      </c>
      <c r="L12" s="44" t="s">
        <v>19</v>
      </c>
      <c r="M12" s="44" t="s">
        <v>20</v>
      </c>
      <c r="N12" s="46" t="s">
        <v>21</v>
      </c>
    </row>
    <row r="13" spans="1:14" ht="15.75" thickTop="1" x14ac:dyDescent="0.25">
      <c r="A13" s="24" t="s">
        <v>10</v>
      </c>
      <c r="B13" s="18" t="s">
        <v>12</v>
      </c>
      <c r="C13" s="19">
        <f>SUM(D13)+E13</f>
        <v>436543.8</v>
      </c>
      <c r="D13" s="19">
        <v>436543.8</v>
      </c>
      <c r="E13" s="19">
        <v>0</v>
      </c>
      <c r="F13" s="20" t="s">
        <v>16</v>
      </c>
      <c r="G13" s="21">
        <v>43714</v>
      </c>
      <c r="H13" s="22">
        <v>53</v>
      </c>
      <c r="I13" s="23">
        <f>SUM(J13)+K13</f>
        <v>371062.23</v>
      </c>
      <c r="J13" s="19">
        <f t="shared" ref="J13:J22" si="0">SUM(D13)*0.85</f>
        <v>371062.23</v>
      </c>
      <c r="K13" s="19">
        <v>0</v>
      </c>
      <c r="L13" s="19">
        <f>SUM(J13)+K13</f>
        <v>371062.23</v>
      </c>
      <c r="M13" s="19">
        <v>371062.23</v>
      </c>
      <c r="N13" s="25">
        <v>0</v>
      </c>
    </row>
    <row r="14" spans="1:14" x14ac:dyDescent="0.25">
      <c r="A14" s="26" t="s">
        <v>13</v>
      </c>
      <c r="B14" s="16" t="s">
        <v>14</v>
      </c>
      <c r="C14" s="10">
        <f t="shared" ref="C14:C22" si="1">SUM(D14)+E14</f>
        <v>324086.40000000002</v>
      </c>
      <c r="D14" s="10">
        <v>324086.40000000002</v>
      </c>
      <c r="E14" s="10">
        <v>0</v>
      </c>
      <c r="F14" s="9" t="s">
        <v>15</v>
      </c>
      <c r="G14" s="11">
        <v>43718</v>
      </c>
      <c r="H14" s="12">
        <v>54</v>
      </c>
      <c r="I14" s="13">
        <f t="shared" ref="I14:I22" si="2">SUM(J14)+K14</f>
        <v>275473.44</v>
      </c>
      <c r="J14" s="10">
        <f t="shared" si="0"/>
        <v>275473.44</v>
      </c>
      <c r="K14" s="10">
        <v>0</v>
      </c>
      <c r="L14" s="10">
        <f t="shared" ref="L14:L22" si="3">SUM(J14)+K14</f>
        <v>275473.44</v>
      </c>
      <c r="M14" s="10">
        <f>SUM(J14)</f>
        <v>275473.44</v>
      </c>
      <c r="N14" s="27">
        <f>SUM(K14)</f>
        <v>0</v>
      </c>
    </row>
    <row r="15" spans="1:14" x14ac:dyDescent="0.25">
      <c r="A15" s="26" t="s">
        <v>17</v>
      </c>
      <c r="B15" s="16" t="s">
        <v>18</v>
      </c>
      <c r="C15" s="10">
        <f t="shared" si="1"/>
        <v>578978.94999999995</v>
      </c>
      <c r="D15" s="10">
        <v>299602.05</v>
      </c>
      <c r="E15" s="10">
        <v>279376.90000000002</v>
      </c>
      <c r="F15" s="9" t="s">
        <v>27</v>
      </c>
      <c r="G15" s="11">
        <v>43713</v>
      </c>
      <c r="H15" s="12">
        <v>52</v>
      </c>
      <c r="I15" s="13">
        <f t="shared" si="2"/>
        <v>432764.51249999995</v>
      </c>
      <c r="J15" s="10">
        <f t="shared" si="0"/>
        <v>254661.74249999999</v>
      </c>
      <c r="K15" s="10">
        <v>178102.77</v>
      </c>
      <c r="L15" s="10">
        <f t="shared" si="3"/>
        <v>432764.51249999995</v>
      </c>
      <c r="M15" s="10">
        <f t="shared" ref="M15:M22" si="4">SUM(J15)</f>
        <v>254661.74249999999</v>
      </c>
      <c r="N15" s="27">
        <f t="shared" ref="N15:N22" si="5">SUM(K15)</f>
        <v>178102.77</v>
      </c>
    </row>
    <row r="16" spans="1:14" x14ac:dyDescent="0.25">
      <c r="A16" s="26" t="s">
        <v>35</v>
      </c>
      <c r="B16" s="16" t="s">
        <v>36</v>
      </c>
      <c r="C16" s="10">
        <f t="shared" si="1"/>
        <v>1487630.87</v>
      </c>
      <c r="D16" s="10">
        <v>825155.87</v>
      </c>
      <c r="E16" s="10">
        <v>662475</v>
      </c>
      <c r="F16" s="9" t="s">
        <v>28</v>
      </c>
      <c r="G16" s="14">
        <v>43711</v>
      </c>
      <c r="H16" s="12">
        <v>51</v>
      </c>
      <c r="I16" s="13">
        <f t="shared" si="2"/>
        <v>1264486.2395000001</v>
      </c>
      <c r="J16" s="10">
        <f t="shared" si="0"/>
        <v>701382.48950000003</v>
      </c>
      <c r="K16" s="10">
        <f>SUM(E16)*0.85</f>
        <v>563103.75</v>
      </c>
      <c r="L16" s="10">
        <f t="shared" si="3"/>
        <v>1264486.2395000001</v>
      </c>
      <c r="M16" s="10">
        <f t="shared" si="4"/>
        <v>701382.48950000003</v>
      </c>
      <c r="N16" s="27">
        <f t="shared" si="5"/>
        <v>563103.75</v>
      </c>
    </row>
    <row r="17" spans="1:14" x14ac:dyDescent="0.25">
      <c r="A17" s="26" t="s">
        <v>38</v>
      </c>
      <c r="B17" s="16" t="s">
        <v>39</v>
      </c>
      <c r="C17" s="10">
        <f t="shared" si="1"/>
        <v>365374.02</v>
      </c>
      <c r="D17" s="10">
        <v>365374.02</v>
      </c>
      <c r="E17" s="10">
        <v>0</v>
      </c>
      <c r="F17" s="9" t="s">
        <v>29</v>
      </c>
      <c r="G17" s="14">
        <v>43713</v>
      </c>
      <c r="H17" s="12">
        <v>52</v>
      </c>
      <c r="I17" s="13">
        <f t="shared" si="2"/>
        <v>310567.91700000002</v>
      </c>
      <c r="J17" s="10">
        <f t="shared" si="0"/>
        <v>310567.91700000002</v>
      </c>
      <c r="K17" s="10">
        <f t="shared" ref="K17:K22" si="6">SUM(E17)*0.85</f>
        <v>0</v>
      </c>
      <c r="L17" s="10">
        <f t="shared" si="3"/>
        <v>310567.91700000002</v>
      </c>
      <c r="M17" s="10">
        <f t="shared" si="4"/>
        <v>310567.91700000002</v>
      </c>
      <c r="N17" s="27">
        <f t="shared" si="5"/>
        <v>0</v>
      </c>
    </row>
    <row r="18" spans="1:14" x14ac:dyDescent="0.25">
      <c r="A18" s="26" t="s">
        <v>40</v>
      </c>
      <c r="B18" s="16" t="s">
        <v>41</v>
      </c>
      <c r="C18" s="10">
        <f t="shared" si="1"/>
        <v>344305.5</v>
      </c>
      <c r="D18" s="10">
        <v>344305.5</v>
      </c>
      <c r="E18" s="10">
        <v>0</v>
      </c>
      <c r="F18" s="9" t="s">
        <v>30</v>
      </c>
      <c r="G18" s="14">
        <v>43727</v>
      </c>
      <c r="H18" s="12">
        <v>57</v>
      </c>
      <c r="I18" s="13">
        <f t="shared" si="2"/>
        <v>292659.67499999999</v>
      </c>
      <c r="J18" s="10">
        <f t="shared" si="0"/>
        <v>292659.67499999999</v>
      </c>
      <c r="K18" s="10">
        <f t="shared" si="6"/>
        <v>0</v>
      </c>
      <c r="L18" s="10">
        <f t="shared" si="3"/>
        <v>292659.67499999999</v>
      </c>
      <c r="M18" s="10">
        <f t="shared" si="4"/>
        <v>292659.67499999999</v>
      </c>
      <c r="N18" s="27">
        <f t="shared" si="5"/>
        <v>0</v>
      </c>
    </row>
    <row r="19" spans="1:14" x14ac:dyDescent="0.25">
      <c r="A19" s="26" t="s">
        <v>42</v>
      </c>
      <c r="B19" s="16" t="s">
        <v>43</v>
      </c>
      <c r="C19" s="10">
        <f t="shared" si="1"/>
        <v>887772.16000000003</v>
      </c>
      <c r="D19" s="10">
        <v>887772.16000000003</v>
      </c>
      <c r="E19" s="10">
        <v>0</v>
      </c>
      <c r="F19" s="9" t="s">
        <v>31</v>
      </c>
      <c r="G19" s="14">
        <v>43718</v>
      </c>
      <c r="H19" s="12">
        <v>54</v>
      </c>
      <c r="I19" s="13">
        <f t="shared" si="2"/>
        <v>754606.33600000001</v>
      </c>
      <c r="J19" s="10">
        <f t="shared" si="0"/>
        <v>754606.33600000001</v>
      </c>
      <c r="K19" s="10">
        <f t="shared" si="6"/>
        <v>0</v>
      </c>
      <c r="L19" s="10">
        <f t="shared" si="3"/>
        <v>754606.33600000001</v>
      </c>
      <c r="M19" s="10">
        <f t="shared" si="4"/>
        <v>754606.33600000001</v>
      </c>
      <c r="N19" s="27">
        <f t="shared" si="5"/>
        <v>0</v>
      </c>
    </row>
    <row r="20" spans="1:14" x14ac:dyDescent="0.25">
      <c r="A20" s="26" t="s">
        <v>44</v>
      </c>
      <c r="B20" s="16" t="s">
        <v>45</v>
      </c>
      <c r="C20" s="10">
        <f t="shared" si="1"/>
        <v>1171674.46</v>
      </c>
      <c r="D20" s="10">
        <v>509199.46</v>
      </c>
      <c r="E20" s="10">
        <v>662475</v>
      </c>
      <c r="F20" s="9" t="s">
        <v>32</v>
      </c>
      <c r="G20" s="14">
        <v>43763</v>
      </c>
      <c r="H20" s="12">
        <v>68</v>
      </c>
      <c r="I20" s="13">
        <f t="shared" si="2"/>
        <v>995923.29099999997</v>
      </c>
      <c r="J20" s="10">
        <f t="shared" si="0"/>
        <v>432819.54100000003</v>
      </c>
      <c r="K20" s="10">
        <f t="shared" si="6"/>
        <v>563103.75</v>
      </c>
      <c r="L20" s="10">
        <f t="shared" si="3"/>
        <v>995923.29099999997</v>
      </c>
      <c r="M20" s="10">
        <f t="shared" si="4"/>
        <v>432819.54100000003</v>
      </c>
      <c r="N20" s="27">
        <f t="shared" si="5"/>
        <v>563103.75</v>
      </c>
    </row>
    <row r="21" spans="1:14" x14ac:dyDescent="0.25">
      <c r="A21" s="26" t="s">
        <v>46</v>
      </c>
      <c r="B21" s="16" t="s">
        <v>47</v>
      </c>
      <c r="C21" s="10">
        <f>SUM(D21)+E21</f>
        <v>29645</v>
      </c>
      <c r="D21" s="10">
        <v>29645</v>
      </c>
      <c r="E21" s="10">
        <v>0</v>
      </c>
      <c r="F21" s="9" t="s">
        <v>33</v>
      </c>
      <c r="G21" s="14">
        <v>43734</v>
      </c>
      <c r="H21" s="12">
        <v>59</v>
      </c>
      <c r="I21" s="13">
        <f t="shared" si="2"/>
        <v>25198.25</v>
      </c>
      <c r="J21" s="10">
        <f t="shared" si="0"/>
        <v>25198.25</v>
      </c>
      <c r="K21" s="10">
        <f t="shared" si="6"/>
        <v>0</v>
      </c>
      <c r="L21" s="10">
        <f t="shared" si="3"/>
        <v>25198.25</v>
      </c>
      <c r="M21" s="10">
        <f t="shared" si="4"/>
        <v>25198.25</v>
      </c>
      <c r="N21" s="27">
        <f t="shared" si="5"/>
        <v>0</v>
      </c>
    </row>
    <row r="22" spans="1:14" ht="15.75" thickBot="1" x14ac:dyDescent="0.3">
      <c r="A22" s="28" t="s">
        <v>48</v>
      </c>
      <c r="B22" s="29" t="s">
        <v>11</v>
      </c>
      <c r="C22" s="30">
        <f t="shared" si="1"/>
        <v>188760</v>
      </c>
      <c r="D22" s="30">
        <v>188760</v>
      </c>
      <c r="E22" s="30">
        <v>0</v>
      </c>
      <c r="F22" s="31" t="s">
        <v>34</v>
      </c>
      <c r="G22" s="32">
        <v>43728</v>
      </c>
      <c r="H22" s="33">
        <v>58</v>
      </c>
      <c r="I22" s="34">
        <f t="shared" si="2"/>
        <v>160446</v>
      </c>
      <c r="J22" s="30">
        <f t="shared" si="0"/>
        <v>160446</v>
      </c>
      <c r="K22" s="30">
        <f t="shared" si="6"/>
        <v>0</v>
      </c>
      <c r="L22" s="30">
        <f t="shared" si="3"/>
        <v>160446</v>
      </c>
      <c r="M22" s="30">
        <f t="shared" si="4"/>
        <v>160446</v>
      </c>
      <c r="N22" s="35">
        <f t="shared" si="5"/>
        <v>0</v>
      </c>
    </row>
    <row r="23" spans="1:14" ht="15.75" thickBot="1" x14ac:dyDescent="0.3">
      <c r="A23" s="36" t="s">
        <v>49</v>
      </c>
      <c r="B23" s="37"/>
      <c r="C23" s="38">
        <f>SUM(C13:C22)</f>
        <v>5814771.1600000001</v>
      </c>
      <c r="D23" s="38">
        <f t="shared" ref="D23:E23" si="7">SUM(D13:D22)</f>
        <v>4210444.26</v>
      </c>
      <c r="E23" s="39">
        <f t="shared" si="7"/>
        <v>1604326.9</v>
      </c>
      <c r="F23" s="40"/>
      <c r="G23" s="41"/>
      <c r="H23" s="42"/>
      <c r="I23" s="38">
        <f t="shared" ref="I23:K23" si="8">SUM(I13:I22)</f>
        <v>4883187.8909999998</v>
      </c>
      <c r="J23" s="47">
        <f t="shared" si="8"/>
        <v>3578877.6209999998</v>
      </c>
      <c r="K23" s="47">
        <f t="shared" si="8"/>
        <v>1304310.27</v>
      </c>
      <c r="L23" s="38">
        <f>SUM(L13:L22)</f>
        <v>4883187.8909999998</v>
      </c>
      <c r="M23" s="47">
        <f>SUM(M13:M22)</f>
        <v>3578877.6209999998</v>
      </c>
      <c r="N23" s="48">
        <f t="shared" ref="N23" si="9">SUM(N13:N22)</f>
        <v>1304310.27</v>
      </c>
    </row>
    <row r="24" spans="1:14" x14ac:dyDescent="0.25">
      <c r="B24" s="6"/>
      <c r="C24" s="4"/>
      <c r="D24" s="4"/>
      <c r="E24" s="4"/>
      <c r="G24" s="5"/>
      <c r="H24" s="8"/>
      <c r="I24" s="8"/>
      <c r="J24" s="4"/>
      <c r="K24" s="4"/>
      <c r="L24" s="4"/>
      <c r="M24" s="4"/>
      <c r="N24" s="4"/>
    </row>
    <row r="25" spans="1:14" x14ac:dyDescent="0.25">
      <c r="A25" t="s">
        <v>109</v>
      </c>
      <c r="B25" s="6"/>
      <c r="C25" s="4"/>
      <c r="D25" s="4"/>
      <c r="E25" s="4"/>
      <c r="G25" s="5"/>
      <c r="H25" s="8"/>
      <c r="I25" s="8"/>
      <c r="J25" s="4"/>
      <c r="K25" s="4"/>
      <c r="L25" s="4"/>
      <c r="M25" s="4"/>
      <c r="N25" s="4"/>
    </row>
    <row r="26" spans="1:14" x14ac:dyDescent="0.25">
      <c r="B26" s="6"/>
      <c r="C26" s="4"/>
      <c r="D26" s="4"/>
      <c r="E26" s="4"/>
      <c r="G26" s="5"/>
      <c r="H26" s="8"/>
      <c r="I26" s="8"/>
      <c r="J26" s="4"/>
      <c r="K26" s="4"/>
      <c r="L26" s="4"/>
      <c r="M26" s="4"/>
      <c r="N26" s="4"/>
    </row>
    <row r="27" spans="1:14" x14ac:dyDescent="0.25">
      <c r="B27" s="6"/>
      <c r="C27" s="4"/>
      <c r="D27" s="4"/>
      <c r="E27" s="4"/>
      <c r="G27" s="5"/>
      <c r="H27" s="8"/>
      <c r="I27" s="8"/>
      <c r="J27" s="4"/>
      <c r="K27" s="4"/>
      <c r="L27" s="4"/>
      <c r="M27" s="4"/>
      <c r="N27" s="4"/>
    </row>
    <row r="28" spans="1:14" x14ac:dyDescent="0.25">
      <c r="B28" s="6"/>
      <c r="C28" s="4"/>
      <c r="D28" s="4"/>
      <c r="E28" s="4"/>
      <c r="G28" s="5"/>
      <c r="H28" s="8"/>
      <c r="I28" s="8"/>
      <c r="J28" s="4"/>
      <c r="K28" s="4"/>
      <c r="L28" s="4"/>
      <c r="M28" s="4"/>
      <c r="N28" s="4"/>
    </row>
    <row r="29" spans="1:14" x14ac:dyDescent="0.25">
      <c r="B29" s="6"/>
      <c r="C29" s="6"/>
      <c r="D29" s="4"/>
      <c r="E29" s="4"/>
      <c r="G29" s="5"/>
      <c r="H29" s="8"/>
      <c r="I29" s="8"/>
      <c r="J29" s="4"/>
      <c r="K29" s="4"/>
      <c r="L29" s="4"/>
      <c r="M29" s="4"/>
      <c r="N29" s="4"/>
    </row>
    <row r="30" spans="1:14" x14ac:dyDescent="0.25">
      <c r="D30" s="4"/>
      <c r="E30" s="4"/>
      <c r="G30" s="5"/>
      <c r="H30" s="5"/>
      <c r="I30" s="5"/>
      <c r="J30" s="4"/>
      <c r="K30" s="4"/>
      <c r="L30" s="4"/>
      <c r="M30" s="4"/>
      <c r="N30" s="4"/>
    </row>
    <row r="31" spans="1:14" x14ac:dyDescent="0.25">
      <c r="D31" s="4"/>
      <c r="E31" s="4"/>
      <c r="G31" s="5"/>
      <c r="H31" s="5"/>
      <c r="I31" s="5"/>
      <c r="J31" s="4"/>
      <c r="K31" s="4"/>
      <c r="L31" s="4"/>
      <c r="M31" s="4"/>
      <c r="N31" s="4"/>
    </row>
    <row r="32" spans="1:14" x14ac:dyDescent="0.25">
      <c r="G32" s="5"/>
      <c r="H32" s="5"/>
      <c r="I32" s="5"/>
      <c r="J32" s="4"/>
      <c r="K32" s="4"/>
      <c r="L32" s="4"/>
      <c r="M32" s="4"/>
      <c r="N32" s="4"/>
    </row>
    <row r="33" spans="10:14" x14ac:dyDescent="0.25">
      <c r="J33" s="4"/>
      <c r="K33" s="4"/>
      <c r="L33" s="4"/>
      <c r="M33" s="4"/>
      <c r="N33" s="4"/>
    </row>
    <row r="34" spans="10:14" x14ac:dyDescent="0.25">
      <c r="J34" s="4"/>
      <c r="K34" s="4"/>
      <c r="L34" s="4"/>
      <c r="M34" s="4"/>
      <c r="N34" s="4"/>
    </row>
    <row r="35" spans="10:14" x14ac:dyDescent="0.25">
      <c r="J35" s="4"/>
      <c r="K35" s="4"/>
      <c r="L35" s="4"/>
      <c r="M35" s="4"/>
      <c r="N35" s="4"/>
    </row>
    <row r="36" spans="10:14" x14ac:dyDescent="0.25">
      <c r="J36" s="4"/>
      <c r="K36" s="4"/>
      <c r="L36" s="4"/>
      <c r="M36" s="4"/>
      <c r="N36" s="4"/>
    </row>
    <row r="37" spans="10:14" x14ac:dyDescent="0.25">
      <c r="J37" s="4"/>
      <c r="K37" s="4"/>
      <c r="L37" s="4"/>
      <c r="M37" s="4"/>
      <c r="N37" s="4"/>
    </row>
  </sheetData>
  <mergeCells count="7">
    <mergeCell ref="A11:B11"/>
    <mergeCell ref="L11:N11"/>
    <mergeCell ref="C11:E11"/>
    <mergeCell ref="F11:F12"/>
    <mergeCell ref="G11:G12"/>
    <mergeCell ref="H11:H12"/>
    <mergeCell ref="I11:K11"/>
  </mergeCells>
  <phoneticPr fontId="3" type="noConversion"/>
  <pageMargins left="0.7" right="0.7" top="0.78740157499999996" bottom="0.78740157499999996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E7A3-C6BD-4CEB-A7AB-B0EE48A3E543}">
  <dimension ref="A1:K77"/>
  <sheetViews>
    <sheetView tabSelected="1" topLeftCell="A40" workbookViewId="0">
      <selection activeCell="C67" sqref="C67"/>
    </sheetView>
  </sheetViews>
  <sheetFormatPr defaultRowHeight="15" x14ac:dyDescent="0.25"/>
  <cols>
    <col min="1" max="1" width="17.7109375" customWidth="1"/>
    <col min="2" max="2" width="11.7109375" customWidth="1"/>
    <col min="3" max="3" width="35" customWidth="1"/>
    <col min="4" max="4" width="7.42578125" customWidth="1"/>
    <col min="5" max="5" width="15.85546875" customWidth="1"/>
    <col min="6" max="6" width="14.42578125" customWidth="1"/>
    <col min="7" max="8" width="13.85546875" customWidth="1"/>
    <col min="11" max="11" width="9.140625" style="7"/>
  </cols>
  <sheetData>
    <row r="1" spans="1:11" s="51" customFormat="1" ht="15.75" x14ac:dyDescent="0.25">
      <c r="A1" s="49" t="s">
        <v>6</v>
      </c>
      <c r="B1" s="49"/>
      <c r="K1" s="69"/>
    </row>
    <row r="2" spans="1:11" s="51" customFormat="1" ht="15.75" x14ac:dyDescent="0.25">
      <c r="A2" s="52" t="s">
        <v>7</v>
      </c>
      <c r="B2" s="52"/>
      <c r="K2" s="69"/>
    </row>
    <row r="3" spans="1:11" s="51" customFormat="1" ht="15.75" x14ac:dyDescent="0.25">
      <c r="A3" s="52" t="s">
        <v>8</v>
      </c>
      <c r="B3" s="52"/>
      <c r="K3" s="69"/>
    </row>
    <row r="4" spans="1:11" x14ac:dyDescent="0.25">
      <c r="A4" s="2"/>
      <c r="B4" s="2"/>
      <c r="C4" s="2"/>
      <c r="D4" s="2"/>
      <c r="E4" s="2"/>
      <c r="F4" s="2"/>
      <c r="G4" s="2"/>
      <c r="H4" s="2"/>
    </row>
    <row r="5" spans="1:11" x14ac:dyDescent="0.25">
      <c r="C5" s="54"/>
      <c r="D5" s="54"/>
      <c r="E5" s="54"/>
      <c r="F5" s="54"/>
      <c r="G5" s="54"/>
      <c r="H5" s="54"/>
    </row>
    <row r="7" spans="1:11" ht="26.25" x14ac:dyDescent="0.4">
      <c r="A7" s="1" t="s">
        <v>62</v>
      </c>
      <c r="B7" s="1"/>
    </row>
    <row r="9" spans="1:11" ht="15.75" thickBot="1" x14ac:dyDescent="0.3"/>
    <row r="10" spans="1:11" ht="15" customHeight="1" x14ac:dyDescent="0.25">
      <c r="A10" s="83" t="s">
        <v>0</v>
      </c>
      <c r="B10" s="84"/>
      <c r="C10" s="113" t="s">
        <v>52</v>
      </c>
      <c r="D10" s="113" t="s">
        <v>56</v>
      </c>
      <c r="E10" s="113" t="s">
        <v>57</v>
      </c>
      <c r="F10" s="115" t="s">
        <v>53</v>
      </c>
      <c r="G10" s="117" t="s">
        <v>60</v>
      </c>
      <c r="H10" s="118"/>
    </row>
    <row r="11" spans="1:11" ht="15.75" thickBot="1" x14ac:dyDescent="0.3">
      <c r="A11" s="43" t="s">
        <v>4</v>
      </c>
      <c r="B11" s="44" t="s">
        <v>5</v>
      </c>
      <c r="C11" s="114"/>
      <c r="D11" s="114"/>
      <c r="E11" s="114"/>
      <c r="F11" s="116"/>
      <c r="G11" s="56" t="s">
        <v>3</v>
      </c>
      <c r="H11" s="78" t="s">
        <v>2</v>
      </c>
    </row>
    <row r="12" spans="1:11" ht="15.75" thickTop="1" x14ac:dyDescent="0.25">
      <c r="A12" s="105" t="s">
        <v>10</v>
      </c>
      <c r="B12" s="107" t="s">
        <v>12</v>
      </c>
      <c r="C12" s="17" t="s">
        <v>54</v>
      </c>
      <c r="D12" s="17">
        <v>4</v>
      </c>
      <c r="E12" s="20" t="s">
        <v>58</v>
      </c>
      <c r="F12" s="19">
        <v>16601.2</v>
      </c>
      <c r="G12" s="19">
        <f>SUM(F12)*0.85</f>
        <v>14111.02</v>
      </c>
      <c r="H12" s="25">
        <v>0</v>
      </c>
    </row>
    <row r="13" spans="1:11" x14ac:dyDescent="0.25">
      <c r="A13" s="106"/>
      <c r="B13" s="108"/>
      <c r="C13" s="15" t="s">
        <v>55</v>
      </c>
      <c r="D13" s="15">
        <v>25</v>
      </c>
      <c r="E13" s="9" t="s">
        <v>59</v>
      </c>
      <c r="F13" s="10">
        <v>157300</v>
      </c>
      <c r="G13" s="10">
        <f t="shared" ref="G13:G38" si="0">SUM(F13)*0.85</f>
        <v>133705</v>
      </c>
      <c r="H13" s="27">
        <v>0</v>
      </c>
    </row>
    <row r="14" spans="1:11" x14ac:dyDescent="0.25">
      <c r="A14" s="106"/>
      <c r="B14" s="108"/>
      <c r="C14" s="15" t="s">
        <v>61</v>
      </c>
      <c r="D14" s="15">
        <v>24</v>
      </c>
      <c r="E14" s="9" t="s">
        <v>63</v>
      </c>
      <c r="F14" s="10">
        <v>168432</v>
      </c>
      <c r="G14" s="10">
        <f t="shared" si="0"/>
        <v>143167.19999999998</v>
      </c>
      <c r="H14" s="27">
        <v>0</v>
      </c>
    </row>
    <row r="15" spans="1:11" x14ac:dyDescent="0.25">
      <c r="A15" s="106"/>
      <c r="B15" s="108"/>
      <c r="C15" s="15" t="s">
        <v>64</v>
      </c>
      <c r="D15" s="15">
        <v>17</v>
      </c>
      <c r="E15" s="9" t="s">
        <v>65</v>
      </c>
      <c r="F15" s="10">
        <v>94210.6</v>
      </c>
      <c r="G15" s="10">
        <f t="shared" si="0"/>
        <v>80079.010000000009</v>
      </c>
      <c r="H15" s="27">
        <v>0</v>
      </c>
    </row>
    <row r="16" spans="1:11" ht="15.75" thickBot="1" x14ac:dyDescent="0.3">
      <c r="A16" s="109" t="s">
        <v>66</v>
      </c>
      <c r="B16" s="110"/>
      <c r="C16" s="58"/>
      <c r="D16" s="58"/>
      <c r="E16" s="44"/>
      <c r="F16" s="59">
        <f>SUM(F12:F15)</f>
        <v>436543.80000000005</v>
      </c>
      <c r="G16" s="59">
        <f t="shared" si="0"/>
        <v>371062.23000000004</v>
      </c>
      <c r="H16" s="79">
        <v>0</v>
      </c>
    </row>
    <row r="17" spans="1:8" ht="15.75" thickTop="1" x14ac:dyDescent="0.25">
      <c r="A17" s="105" t="s">
        <v>13</v>
      </c>
      <c r="B17" s="111" t="s">
        <v>14</v>
      </c>
      <c r="C17" s="17" t="s">
        <v>54</v>
      </c>
      <c r="D17" s="17">
        <v>17</v>
      </c>
      <c r="E17" s="20" t="s">
        <v>67</v>
      </c>
      <c r="F17" s="19">
        <v>70555.100000000006</v>
      </c>
      <c r="G17" s="19">
        <f t="shared" si="0"/>
        <v>59971.835000000006</v>
      </c>
      <c r="H17" s="25">
        <v>0</v>
      </c>
    </row>
    <row r="18" spans="1:8" x14ac:dyDescent="0.25">
      <c r="A18" s="106"/>
      <c r="B18" s="112"/>
      <c r="C18" s="15" t="s">
        <v>68</v>
      </c>
      <c r="D18" s="15">
        <v>27</v>
      </c>
      <c r="E18" s="9" t="s">
        <v>69</v>
      </c>
      <c r="F18" s="10">
        <v>137540.70000000001</v>
      </c>
      <c r="G18" s="10">
        <f t="shared" si="0"/>
        <v>116909.595</v>
      </c>
      <c r="H18" s="27">
        <v>0</v>
      </c>
    </row>
    <row r="19" spans="1:8" x14ac:dyDescent="0.25">
      <c r="A19" s="106"/>
      <c r="B19" s="112"/>
      <c r="C19" s="15" t="s">
        <v>61</v>
      </c>
      <c r="D19" s="15">
        <v>11</v>
      </c>
      <c r="E19" s="9" t="s">
        <v>70</v>
      </c>
      <c r="F19" s="10">
        <v>77198</v>
      </c>
      <c r="G19" s="10">
        <f t="shared" si="0"/>
        <v>65618.3</v>
      </c>
      <c r="H19" s="27">
        <v>0</v>
      </c>
    </row>
    <row r="20" spans="1:8" x14ac:dyDescent="0.25">
      <c r="A20" s="106"/>
      <c r="B20" s="112"/>
      <c r="C20" s="15" t="s">
        <v>64</v>
      </c>
      <c r="D20" s="15">
        <v>7</v>
      </c>
      <c r="E20" s="9" t="s">
        <v>71</v>
      </c>
      <c r="F20" s="10">
        <v>38792.6</v>
      </c>
      <c r="G20" s="10">
        <f t="shared" si="0"/>
        <v>32973.71</v>
      </c>
      <c r="H20" s="27">
        <v>0</v>
      </c>
    </row>
    <row r="21" spans="1:8" ht="15.75" thickBot="1" x14ac:dyDescent="0.3">
      <c r="A21" s="93" t="s">
        <v>72</v>
      </c>
      <c r="B21" s="94"/>
      <c r="C21" s="58"/>
      <c r="D21" s="58"/>
      <c r="E21" s="44"/>
      <c r="F21" s="59">
        <f>SUM(F17:F20)</f>
        <v>324086.40000000002</v>
      </c>
      <c r="G21" s="59">
        <f>SUM(G17:G20)</f>
        <v>275473.44</v>
      </c>
      <c r="H21" s="79">
        <v>0</v>
      </c>
    </row>
    <row r="22" spans="1:8" ht="15.75" thickTop="1" x14ac:dyDescent="0.25">
      <c r="A22" s="120" t="s">
        <v>17</v>
      </c>
      <c r="B22" s="98" t="s">
        <v>18</v>
      </c>
      <c r="C22" s="17" t="s">
        <v>54</v>
      </c>
      <c r="D22" s="65">
        <v>1</v>
      </c>
      <c r="E22" s="20">
        <v>54</v>
      </c>
      <c r="F22" s="19">
        <v>4150.3</v>
      </c>
      <c r="G22" s="19">
        <f t="shared" si="0"/>
        <v>3527.7550000000001</v>
      </c>
      <c r="H22" s="25">
        <v>0</v>
      </c>
    </row>
    <row r="23" spans="1:8" x14ac:dyDescent="0.25">
      <c r="A23" s="121"/>
      <c r="B23" s="99"/>
      <c r="C23" s="15" t="s">
        <v>68</v>
      </c>
      <c r="D23" s="63">
        <v>10</v>
      </c>
      <c r="E23" s="9" t="s">
        <v>73</v>
      </c>
      <c r="F23" s="10">
        <v>50941</v>
      </c>
      <c r="G23" s="10">
        <f t="shared" si="0"/>
        <v>43299.85</v>
      </c>
      <c r="H23" s="27">
        <v>0</v>
      </c>
    </row>
    <row r="24" spans="1:8" x14ac:dyDescent="0.25">
      <c r="A24" s="121"/>
      <c r="B24" s="99"/>
      <c r="C24" s="15" t="s">
        <v>55</v>
      </c>
      <c r="D24" s="63">
        <v>10</v>
      </c>
      <c r="E24" s="9" t="s">
        <v>74</v>
      </c>
      <c r="F24" s="64">
        <v>62920</v>
      </c>
      <c r="G24" s="10">
        <f t="shared" si="0"/>
        <v>53482</v>
      </c>
      <c r="H24" s="27">
        <v>0</v>
      </c>
    </row>
    <row r="25" spans="1:8" x14ac:dyDescent="0.25">
      <c r="A25" s="121"/>
      <c r="B25" s="99"/>
      <c r="C25" s="15" t="s">
        <v>75</v>
      </c>
      <c r="D25" s="63">
        <v>25</v>
      </c>
      <c r="E25" s="9" t="s">
        <v>76</v>
      </c>
      <c r="F25" s="64">
        <v>181590.75</v>
      </c>
      <c r="G25" s="10">
        <f t="shared" si="0"/>
        <v>154352.13749999998</v>
      </c>
      <c r="H25" s="27">
        <v>0</v>
      </c>
    </row>
    <row r="26" spans="1:8" x14ac:dyDescent="0.25">
      <c r="A26" s="122"/>
      <c r="B26" s="100"/>
      <c r="C26" s="62" t="s">
        <v>77</v>
      </c>
      <c r="D26" s="63">
        <v>1</v>
      </c>
      <c r="E26" s="9">
        <v>32</v>
      </c>
      <c r="F26" s="64">
        <v>279376.90000000002</v>
      </c>
      <c r="G26" s="10">
        <v>0</v>
      </c>
      <c r="H26" s="27">
        <v>178102.77</v>
      </c>
    </row>
    <row r="27" spans="1:8" ht="15.75" thickBot="1" x14ac:dyDescent="0.3">
      <c r="A27" s="93" t="s">
        <v>78</v>
      </c>
      <c r="B27" s="94"/>
      <c r="C27" s="58"/>
      <c r="D27" s="58"/>
      <c r="E27" s="44"/>
      <c r="F27" s="59">
        <f>SUM(F22:F26)</f>
        <v>578978.94999999995</v>
      </c>
      <c r="G27" s="59">
        <f>SUM(G22:G26)</f>
        <v>254661.74249999999</v>
      </c>
      <c r="H27" s="79">
        <f>SUM(H22:H26)</f>
        <v>178102.77</v>
      </c>
    </row>
    <row r="28" spans="1:8" ht="15.75" thickTop="1" x14ac:dyDescent="0.25">
      <c r="A28" s="95" t="s">
        <v>35</v>
      </c>
      <c r="B28" s="123" t="s">
        <v>36</v>
      </c>
      <c r="C28" s="17" t="s">
        <v>54</v>
      </c>
      <c r="D28" s="65">
        <v>16</v>
      </c>
      <c r="E28" s="20" t="s">
        <v>79</v>
      </c>
      <c r="F28" s="67">
        <v>66404.800000000003</v>
      </c>
      <c r="G28" s="19">
        <f t="shared" si="0"/>
        <v>56444.08</v>
      </c>
      <c r="H28" s="25">
        <v>0</v>
      </c>
    </row>
    <row r="29" spans="1:8" x14ac:dyDescent="0.25">
      <c r="A29" s="96"/>
      <c r="B29" s="124"/>
      <c r="C29" s="15" t="s">
        <v>68</v>
      </c>
      <c r="D29" s="63">
        <v>29</v>
      </c>
      <c r="E29" s="9" t="s">
        <v>80</v>
      </c>
      <c r="F29" s="64">
        <v>147728.9</v>
      </c>
      <c r="G29" s="10">
        <f t="shared" si="0"/>
        <v>125569.56499999999</v>
      </c>
      <c r="H29" s="27">
        <v>0</v>
      </c>
    </row>
    <row r="30" spans="1:8" x14ac:dyDescent="0.25">
      <c r="A30" s="96"/>
      <c r="B30" s="124"/>
      <c r="C30" s="15" t="s">
        <v>55</v>
      </c>
      <c r="D30" s="63">
        <v>29</v>
      </c>
      <c r="E30" s="9" t="s">
        <v>81</v>
      </c>
      <c r="F30" s="64">
        <v>182468</v>
      </c>
      <c r="G30" s="10">
        <f t="shared" si="0"/>
        <v>155097.79999999999</v>
      </c>
      <c r="H30" s="27">
        <v>0</v>
      </c>
    </row>
    <row r="31" spans="1:8" x14ac:dyDescent="0.25">
      <c r="A31" s="96"/>
      <c r="B31" s="124"/>
      <c r="C31" s="15" t="s">
        <v>75</v>
      </c>
      <c r="D31" s="63">
        <v>59</v>
      </c>
      <c r="E31" s="9" t="s">
        <v>82</v>
      </c>
      <c r="F31" s="64">
        <v>428554.17</v>
      </c>
      <c r="G31" s="10">
        <f t="shared" si="0"/>
        <v>364271.04449999996</v>
      </c>
      <c r="H31" s="27">
        <v>0</v>
      </c>
    </row>
    <row r="32" spans="1:8" x14ac:dyDescent="0.25">
      <c r="A32" s="97"/>
      <c r="B32" s="111"/>
      <c r="C32" s="63" t="s">
        <v>77</v>
      </c>
      <c r="D32" s="63">
        <v>1</v>
      </c>
      <c r="E32" s="9">
        <v>717</v>
      </c>
      <c r="F32" s="64">
        <v>662475</v>
      </c>
      <c r="G32" s="10">
        <v>0</v>
      </c>
      <c r="H32" s="27">
        <v>563103.75</v>
      </c>
    </row>
    <row r="33" spans="1:11" ht="15.75" thickBot="1" x14ac:dyDescent="0.3">
      <c r="A33" s="93" t="s">
        <v>88</v>
      </c>
      <c r="B33" s="94"/>
      <c r="C33" s="58"/>
      <c r="D33" s="58"/>
      <c r="E33" s="44"/>
      <c r="F33" s="59">
        <f>SUM(F28:F32)</f>
        <v>1487630.87</v>
      </c>
      <c r="G33" s="59">
        <f>SUM(G28:G32)</f>
        <v>701382.48949999991</v>
      </c>
      <c r="H33" s="79">
        <f>SUM(H28:H32)</f>
        <v>563103.75</v>
      </c>
    </row>
    <row r="34" spans="1:11" ht="15.75" thickTop="1" x14ac:dyDescent="0.25">
      <c r="A34" s="95" t="s">
        <v>38</v>
      </c>
      <c r="B34" s="123" t="s">
        <v>39</v>
      </c>
      <c r="C34" s="17" t="s">
        <v>54</v>
      </c>
      <c r="D34" s="62">
        <v>10</v>
      </c>
      <c r="E34" s="68" t="s">
        <v>84</v>
      </c>
      <c r="F34" s="66">
        <v>41503</v>
      </c>
      <c r="G34" s="10">
        <f t="shared" si="0"/>
        <v>35277.549999999996</v>
      </c>
      <c r="H34" s="80">
        <v>0</v>
      </c>
      <c r="K34" s="70"/>
    </row>
    <row r="35" spans="1:11" x14ac:dyDescent="0.25">
      <c r="A35" s="96"/>
      <c r="B35" s="124"/>
      <c r="C35" s="15" t="s">
        <v>68</v>
      </c>
      <c r="D35" s="62">
        <v>15</v>
      </c>
      <c r="E35" s="68" t="s">
        <v>85</v>
      </c>
      <c r="F35" s="66">
        <v>76411.5</v>
      </c>
      <c r="G35" s="10">
        <f t="shared" si="0"/>
        <v>64949.775000000001</v>
      </c>
      <c r="H35" s="80">
        <v>0</v>
      </c>
      <c r="K35" s="70"/>
    </row>
    <row r="36" spans="1:11" x14ac:dyDescent="0.25">
      <c r="A36" s="96"/>
      <c r="B36" s="124"/>
      <c r="C36" s="15" t="s">
        <v>55</v>
      </c>
      <c r="D36" s="62">
        <v>30</v>
      </c>
      <c r="E36" s="68" t="s">
        <v>86</v>
      </c>
      <c r="F36" s="66">
        <v>188760</v>
      </c>
      <c r="G36" s="10">
        <f t="shared" si="0"/>
        <v>160446</v>
      </c>
      <c r="H36" s="80">
        <v>0</v>
      </c>
      <c r="K36" s="70"/>
    </row>
    <row r="37" spans="1:11" x14ac:dyDescent="0.25">
      <c r="A37" s="96"/>
      <c r="B37" s="124"/>
      <c r="C37" s="15" t="s">
        <v>75</v>
      </c>
      <c r="D37" s="62">
        <v>4</v>
      </c>
      <c r="E37" s="68" t="s">
        <v>87</v>
      </c>
      <c r="F37" s="66">
        <v>29054.52</v>
      </c>
      <c r="G37" s="10">
        <f t="shared" si="0"/>
        <v>24696.342000000001</v>
      </c>
      <c r="H37" s="80">
        <v>0</v>
      </c>
      <c r="K37" s="70"/>
    </row>
    <row r="38" spans="1:11" x14ac:dyDescent="0.25">
      <c r="A38" s="97"/>
      <c r="B38" s="111"/>
      <c r="C38" s="63" t="s">
        <v>83</v>
      </c>
      <c r="D38" s="62">
        <v>1</v>
      </c>
      <c r="E38" s="57">
        <v>715</v>
      </c>
      <c r="F38" s="66">
        <v>29645</v>
      </c>
      <c r="G38" s="10">
        <f t="shared" si="0"/>
        <v>25198.25</v>
      </c>
      <c r="H38" s="80">
        <v>0</v>
      </c>
      <c r="K38" s="70"/>
    </row>
    <row r="39" spans="1:11" ht="15.75" thickBot="1" x14ac:dyDescent="0.3">
      <c r="A39" s="93" t="s">
        <v>89</v>
      </c>
      <c r="B39" s="94"/>
      <c r="C39" s="58"/>
      <c r="D39" s="58"/>
      <c r="E39" s="44"/>
      <c r="F39" s="59">
        <f>SUM(F34:F38)</f>
        <v>365374.02</v>
      </c>
      <c r="G39" s="59">
        <f>SUM(G34:G38)</f>
        <v>310567.91700000002</v>
      </c>
      <c r="H39" s="79">
        <f>SUM(H34:H38)</f>
        <v>0</v>
      </c>
      <c r="K39" s="70"/>
    </row>
    <row r="40" spans="1:11" ht="15.75" thickTop="1" x14ac:dyDescent="0.25">
      <c r="A40" s="95" t="s">
        <v>40</v>
      </c>
      <c r="B40" s="98" t="s">
        <v>41</v>
      </c>
      <c r="C40" s="17" t="s">
        <v>54</v>
      </c>
      <c r="D40" s="62">
        <v>6</v>
      </c>
      <c r="E40" s="57" t="s">
        <v>90</v>
      </c>
      <c r="F40" s="66">
        <v>24901.8</v>
      </c>
      <c r="G40" s="10">
        <f>SUM(F40)*0.85</f>
        <v>21166.53</v>
      </c>
      <c r="H40" s="80">
        <v>0</v>
      </c>
      <c r="K40" s="70"/>
    </row>
    <row r="41" spans="1:11" x14ac:dyDescent="0.25">
      <c r="A41" s="96"/>
      <c r="B41" s="99"/>
      <c r="C41" s="15" t="s">
        <v>68</v>
      </c>
      <c r="D41" s="62">
        <v>17</v>
      </c>
      <c r="E41" s="71" t="s">
        <v>91</v>
      </c>
      <c r="F41" s="66">
        <v>86599.7</v>
      </c>
      <c r="G41" s="10">
        <f t="shared" ref="G41:G59" si="1">SUM(F41)*0.85</f>
        <v>73609.744999999995</v>
      </c>
      <c r="H41" s="80">
        <v>0</v>
      </c>
      <c r="K41" s="70"/>
    </row>
    <row r="42" spans="1:11" x14ac:dyDescent="0.25">
      <c r="A42" s="97"/>
      <c r="B42" s="100"/>
      <c r="C42" s="15" t="s">
        <v>55</v>
      </c>
      <c r="D42" s="62">
        <v>37</v>
      </c>
      <c r="E42" s="71" t="s">
        <v>92</v>
      </c>
      <c r="F42" s="66">
        <v>232804</v>
      </c>
      <c r="G42" s="10">
        <f t="shared" si="1"/>
        <v>197883.4</v>
      </c>
      <c r="H42" s="80">
        <v>0</v>
      </c>
      <c r="K42" s="70"/>
    </row>
    <row r="43" spans="1:11" ht="15.75" thickBot="1" x14ac:dyDescent="0.3">
      <c r="A43" s="93" t="s">
        <v>93</v>
      </c>
      <c r="B43" s="94"/>
      <c r="C43" s="58"/>
      <c r="D43" s="58"/>
      <c r="E43" s="44"/>
      <c r="F43" s="59">
        <f>SUM(F40:F42)</f>
        <v>344305.5</v>
      </c>
      <c r="G43" s="59">
        <f>SUM(G40:G42)</f>
        <v>292659.67499999999</v>
      </c>
      <c r="H43" s="79">
        <f>SUM(H38:H42)</f>
        <v>0</v>
      </c>
      <c r="K43" s="70"/>
    </row>
    <row r="44" spans="1:11" ht="15.75" thickTop="1" x14ac:dyDescent="0.25">
      <c r="A44" s="95" t="s">
        <v>42</v>
      </c>
      <c r="B44" s="123" t="s">
        <v>43</v>
      </c>
      <c r="C44" s="17" t="s">
        <v>54</v>
      </c>
      <c r="D44" s="62">
        <v>16</v>
      </c>
      <c r="E44" s="71" t="s">
        <v>94</v>
      </c>
      <c r="F44" s="66">
        <v>66404.800000000003</v>
      </c>
      <c r="G44" s="10">
        <f t="shared" si="1"/>
        <v>56444.08</v>
      </c>
      <c r="H44" s="80">
        <v>0</v>
      </c>
      <c r="K44" s="70"/>
    </row>
    <row r="45" spans="1:11" x14ac:dyDescent="0.25">
      <c r="A45" s="96"/>
      <c r="B45" s="124"/>
      <c r="C45" s="15" t="s">
        <v>68</v>
      </c>
      <c r="D45" s="62">
        <v>23</v>
      </c>
      <c r="E45" s="71" t="s">
        <v>95</v>
      </c>
      <c r="F45" s="66">
        <v>117164.3</v>
      </c>
      <c r="G45" s="10">
        <f t="shared" si="1"/>
        <v>99589.654999999999</v>
      </c>
      <c r="H45" s="80">
        <v>0</v>
      </c>
      <c r="K45" s="70"/>
    </row>
    <row r="46" spans="1:11" x14ac:dyDescent="0.25">
      <c r="A46" s="96"/>
      <c r="B46" s="124"/>
      <c r="C46" s="15" t="s">
        <v>55</v>
      </c>
      <c r="D46" s="62">
        <v>15</v>
      </c>
      <c r="E46" s="71" t="s">
        <v>96</v>
      </c>
      <c r="F46" s="66">
        <v>94380</v>
      </c>
      <c r="G46" s="10">
        <f t="shared" si="1"/>
        <v>80223</v>
      </c>
      <c r="H46" s="80">
        <v>0</v>
      </c>
      <c r="K46" s="70"/>
    </row>
    <row r="47" spans="1:11" x14ac:dyDescent="0.25">
      <c r="A47" s="96"/>
      <c r="B47" s="124"/>
      <c r="C47" s="15" t="s">
        <v>75</v>
      </c>
      <c r="D47" s="62">
        <v>42</v>
      </c>
      <c r="E47" s="71" t="s">
        <v>97</v>
      </c>
      <c r="F47" s="66">
        <v>305072.46000000002</v>
      </c>
      <c r="G47" s="10">
        <f t="shared" si="1"/>
        <v>259311.59100000001</v>
      </c>
      <c r="H47" s="80">
        <v>0</v>
      </c>
      <c r="K47" s="70"/>
    </row>
    <row r="48" spans="1:11" x14ac:dyDescent="0.25">
      <c r="A48" s="96"/>
      <c r="B48" s="124"/>
      <c r="C48" s="15" t="s">
        <v>61</v>
      </c>
      <c r="D48" s="62">
        <v>30</v>
      </c>
      <c r="E48" s="71" t="s">
        <v>98</v>
      </c>
      <c r="F48" s="66">
        <v>210540</v>
      </c>
      <c r="G48" s="10">
        <f t="shared" si="1"/>
        <v>178959</v>
      </c>
      <c r="H48" s="80">
        <v>0</v>
      </c>
      <c r="K48" s="70"/>
    </row>
    <row r="49" spans="1:11" x14ac:dyDescent="0.25">
      <c r="A49" s="97"/>
      <c r="B49" s="111"/>
      <c r="C49" s="15" t="s">
        <v>64</v>
      </c>
      <c r="D49" s="62">
        <v>17</v>
      </c>
      <c r="E49" s="71" t="s">
        <v>99</v>
      </c>
      <c r="F49" s="66">
        <v>94210.6</v>
      </c>
      <c r="G49" s="10">
        <f t="shared" si="1"/>
        <v>80079.010000000009</v>
      </c>
      <c r="H49" s="80">
        <v>0</v>
      </c>
      <c r="K49" s="70"/>
    </row>
    <row r="50" spans="1:11" ht="15.75" thickBot="1" x14ac:dyDescent="0.3">
      <c r="A50" s="93" t="s">
        <v>100</v>
      </c>
      <c r="B50" s="94"/>
      <c r="C50" s="58"/>
      <c r="D50" s="58"/>
      <c r="E50" s="44"/>
      <c r="F50" s="59">
        <f>SUM(F44:F49)</f>
        <v>887772.16000000003</v>
      </c>
      <c r="G50" s="59">
        <f>SUM(G44:G49)</f>
        <v>754606.33600000001</v>
      </c>
      <c r="H50" s="79">
        <f>SUM(H45:H49)</f>
        <v>0</v>
      </c>
      <c r="K50" s="70"/>
    </row>
    <row r="51" spans="1:11" ht="15.75" thickTop="1" x14ac:dyDescent="0.25">
      <c r="A51" s="95" t="s">
        <v>44</v>
      </c>
      <c r="B51" s="123" t="s">
        <v>45</v>
      </c>
      <c r="C51" s="72" t="s">
        <v>54</v>
      </c>
      <c r="D51" s="62">
        <v>5</v>
      </c>
      <c r="E51" s="71" t="s">
        <v>102</v>
      </c>
      <c r="F51" s="66">
        <v>20751.5</v>
      </c>
      <c r="G51" s="73">
        <f t="shared" si="1"/>
        <v>17638.774999999998</v>
      </c>
      <c r="H51" s="80">
        <v>0</v>
      </c>
      <c r="K51" s="70"/>
    </row>
    <row r="52" spans="1:11" x14ac:dyDescent="0.25">
      <c r="A52" s="96"/>
      <c r="B52" s="124"/>
      <c r="C52" s="15" t="s">
        <v>68</v>
      </c>
      <c r="D52" s="63">
        <v>15</v>
      </c>
      <c r="E52" s="74" t="s">
        <v>103</v>
      </c>
      <c r="F52" s="64">
        <v>76411.5</v>
      </c>
      <c r="G52" s="10">
        <f t="shared" si="1"/>
        <v>64949.775000000001</v>
      </c>
      <c r="H52" s="27">
        <v>0</v>
      </c>
      <c r="K52" s="70"/>
    </row>
    <row r="53" spans="1:11" x14ac:dyDescent="0.25">
      <c r="A53" s="96"/>
      <c r="B53" s="124"/>
      <c r="C53" s="15" t="s">
        <v>55</v>
      </c>
      <c r="D53" s="63">
        <v>17</v>
      </c>
      <c r="E53" s="74" t="s">
        <v>104</v>
      </c>
      <c r="F53" s="64">
        <v>106964</v>
      </c>
      <c r="G53" s="10">
        <f t="shared" si="1"/>
        <v>90919.4</v>
      </c>
      <c r="H53" s="27">
        <v>0</v>
      </c>
      <c r="K53" s="70"/>
    </row>
    <row r="54" spans="1:11" x14ac:dyDescent="0.25">
      <c r="A54" s="96"/>
      <c r="B54" s="124"/>
      <c r="C54" s="15" t="s">
        <v>75</v>
      </c>
      <c r="D54" s="63">
        <v>42</v>
      </c>
      <c r="E54" s="74" t="s">
        <v>105</v>
      </c>
      <c r="F54" s="64">
        <v>305072.46000000002</v>
      </c>
      <c r="G54" s="10">
        <f t="shared" si="1"/>
        <v>259311.59100000001</v>
      </c>
      <c r="H54" s="27">
        <v>0</v>
      </c>
      <c r="K54" s="70"/>
    </row>
    <row r="55" spans="1:11" x14ac:dyDescent="0.25">
      <c r="A55" s="97"/>
      <c r="B55" s="111"/>
      <c r="C55" s="63" t="s">
        <v>77</v>
      </c>
      <c r="D55" s="63">
        <v>1</v>
      </c>
      <c r="E55" s="9">
        <v>718</v>
      </c>
      <c r="F55" s="64">
        <v>662475</v>
      </c>
      <c r="G55" s="10">
        <v>0</v>
      </c>
      <c r="H55" s="27">
        <v>563103.75</v>
      </c>
      <c r="K55" s="70"/>
    </row>
    <row r="56" spans="1:11" ht="15.75" thickBot="1" x14ac:dyDescent="0.3">
      <c r="A56" s="93" t="s">
        <v>101</v>
      </c>
      <c r="B56" s="94"/>
      <c r="C56" s="58"/>
      <c r="D56" s="58"/>
      <c r="E56" s="44"/>
      <c r="F56" s="59">
        <f>SUM(F51:F55)</f>
        <v>1171674.46</v>
      </c>
      <c r="G56" s="59">
        <f>SUM(G51:G55)</f>
        <v>432819.54100000003</v>
      </c>
      <c r="H56" s="79">
        <f>SUM(H51:H55)</f>
        <v>563103.75</v>
      </c>
      <c r="K56" s="70"/>
    </row>
    <row r="57" spans="1:11" ht="15.75" thickTop="1" x14ac:dyDescent="0.25">
      <c r="A57" s="81" t="s">
        <v>46</v>
      </c>
      <c r="B57" s="125" t="s">
        <v>47</v>
      </c>
      <c r="C57" s="63" t="s">
        <v>83</v>
      </c>
      <c r="D57" s="62">
        <v>1</v>
      </c>
      <c r="E57" s="54">
        <v>716</v>
      </c>
      <c r="F57" s="66">
        <v>29645</v>
      </c>
      <c r="G57" s="10">
        <f t="shared" si="1"/>
        <v>25198.25</v>
      </c>
      <c r="H57" s="80">
        <v>0</v>
      </c>
      <c r="K57" s="70"/>
    </row>
    <row r="58" spans="1:11" ht="15.75" thickBot="1" x14ac:dyDescent="0.3">
      <c r="A58" s="93" t="s">
        <v>106</v>
      </c>
      <c r="B58" s="94"/>
      <c r="C58" s="58"/>
      <c r="D58" s="58"/>
      <c r="E58" s="44"/>
      <c r="F58" s="59">
        <f>SUM(F57)</f>
        <v>29645</v>
      </c>
      <c r="G58" s="59">
        <f>SUM(G57)</f>
        <v>25198.25</v>
      </c>
      <c r="H58" s="79">
        <f>SUM(H57)</f>
        <v>0</v>
      </c>
      <c r="K58" s="70"/>
    </row>
    <row r="59" spans="1:11" ht="15.75" thickTop="1" x14ac:dyDescent="0.25">
      <c r="A59" s="81" t="s">
        <v>48</v>
      </c>
      <c r="B59" s="125" t="s">
        <v>11</v>
      </c>
      <c r="C59" s="15" t="s">
        <v>55</v>
      </c>
      <c r="D59" s="62">
        <v>30</v>
      </c>
      <c r="E59" s="71" t="s">
        <v>107</v>
      </c>
      <c r="F59" s="66">
        <v>188760</v>
      </c>
      <c r="G59" s="10">
        <f t="shared" si="1"/>
        <v>160446</v>
      </c>
      <c r="H59" s="80">
        <v>0</v>
      </c>
      <c r="K59" s="70"/>
    </row>
    <row r="60" spans="1:11" ht="15.75" thickBot="1" x14ac:dyDescent="0.3">
      <c r="A60" s="101" t="s">
        <v>108</v>
      </c>
      <c r="B60" s="102"/>
      <c r="C60" s="60"/>
      <c r="D60" s="60"/>
      <c r="E60" s="53"/>
      <c r="F60" s="61">
        <f>SUM(F59)</f>
        <v>188760</v>
      </c>
      <c r="G60" s="61">
        <f>SUM(G59)</f>
        <v>160446</v>
      </c>
      <c r="H60" s="82">
        <f>SUM(H59)</f>
        <v>0</v>
      </c>
      <c r="K60" s="70"/>
    </row>
    <row r="61" spans="1:11" ht="15.75" thickBot="1" x14ac:dyDescent="0.3">
      <c r="A61" s="103" t="s">
        <v>49</v>
      </c>
      <c r="B61" s="104"/>
      <c r="C61" s="104"/>
      <c r="D61" s="104"/>
      <c r="E61" s="104"/>
      <c r="F61" s="77">
        <f>SUM(F60,F58,F56,F50,F43,F39,F33,F27,F21,F16)</f>
        <v>5814771.1600000001</v>
      </c>
      <c r="G61" s="77">
        <f>SUM(G16+G21+G27+G33+G39+G43+G50+G56+G58+G60)</f>
        <v>3578877.6210000003</v>
      </c>
      <c r="H61" s="76">
        <f>SUM(H33+H27+H55)</f>
        <v>1304310.27</v>
      </c>
      <c r="K61" s="70"/>
    </row>
    <row r="62" spans="1:11" x14ac:dyDescent="0.25">
      <c r="A62" s="54"/>
      <c r="B62" s="55"/>
      <c r="G62" s="75"/>
      <c r="H62" s="75"/>
      <c r="K62" s="70"/>
    </row>
    <row r="63" spans="1:11" x14ac:dyDescent="0.25">
      <c r="G63" s="75"/>
      <c r="H63" s="75"/>
      <c r="K63" s="70"/>
    </row>
    <row r="64" spans="1:11" x14ac:dyDescent="0.25">
      <c r="G64" s="75"/>
      <c r="H64" s="75"/>
      <c r="K64" s="70"/>
    </row>
    <row r="65" spans="2:11" x14ac:dyDescent="0.25">
      <c r="B65" s="6"/>
      <c r="K65" s="70"/>
    </row>
    <row r="66" spans="2:11" x14ac:dyDescent="0.25">
      <c r="B66" s="6"/>
      <c r="K66" s="70"/>
    </row>
    <row r="67" spans="2:11" x14ac:dyDescent="0.25">
      <c r="B67" s="6"/>
      <c r="K67" s="70"/>
    </row>
    <row r="68" spans="2:11" x14ac:dyDescent="0.25">
      <c r="B68" s="6"/>
      <c r="K68" s="70"/>
    </row>
    <row r="69" spans="2:11" x14ac:dyDescent="0.25">
      <c r="K69" s="70"/>
    </row>
    <row r="70" spans="2:11" x14ac:dyDescent="0.25">
      <c r="K70" s="70"/>
    </row>
    <row r="71" spans="2:11" x14ac:dyDescent="0.25">
      <c r="K71" s="70"/>
    </row>
    <row r="72" spans="2:11" x14ac:dyDescent="0.25">
      <c r="K72" s="70"/>
    </row>
    <row r="73" spans="2:11" x14ac:dyDescent="0.25">
      <c r="K73" s="70"/>
    </row>
    <row r="74" spans="2:11" x14ac:dyDescent="0.25">
      <c r="K74" s="70"/>
    </row>
    <row r="75" spans="2:11" x14ac:dyDescent="0.25">
      <c r="K75" s="70"/>
    </row>
    <row r="76" spans="2:11" x14ac:dyDescent="0.25">
      <c r="K76" s="70"/>
    </row>
    <row r="77" spans="2:11" x14ac:dyDescent="0.25">
      <c r="K77" s="70"/>
    </row>
  </sheetData>
  <mergeCells count="33">
    <mergeCell ref="A10:B10"/>
    <mergeCell ref="C10:C11"/>
    <mergeCell ref="E10:E11"/>
    <mergeCell ref="F10:F11"/>
    <mergeCell ref="G10:H10"/>
    <mergeCell ref="D10:D11"/>
    <mergeCell ref="A27:B27"/>
    <mergeCell ref="A21:B21"/>
    <mergeCell ref="A33:B33"/>
    <mergeCell ref="A39:B39"/>
    <mergeCell ref="A12:A15"/>
    <mergeCell ref="B12:B15"/>
    <mergeCell ref="A16:B16"/>
    <mergeCell ref="A17:A20"/>
    <mergeCell ref="B17:B20"/>
    <mergeCell ref="A22:A26"/>
    <mergeCell ref="B22:B26"/>
    <mergeCell ref="A34:A38"/>
    <mergeCell ref="B34:B38"/>
    <mergeCell ref="A44:A49"/>
    <mergeCell ref="B44:B49"/>
    <mergeCell ref="A28:A32"/>
    <mergeCell ref="B28:B32"/>
    <mergeCell ref="A61:E61"/>
    <mergeCell ref="A43:B43"/>
    <mergeCell ref="A50:B50"/>
    <mergeCell ref="A40:A42"/>
    <mergeCell ref="B40:B42"/>
    <mergeCell ref="A56:B56"/>
    <mergeCell ref="A51:A55"/>
    <mergeCell ref="B51:B55"/>
    <mergeCell ref="A58:B58"/>
    <mergeCell ref="A60:B60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Dotace dle obcí</vt:lpstr>
      <vt:lpstr>Kompostéry dle obcí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ladan</dc:creator>
  <cp:lastModifiedBy>uzivatel1</cp:lastModifiedBy>
  <cp:lastPrinted>2021-01-18T07:09:50Z</cp:lastPrinted>
  <dcterms:created xsi:type="dcterms:W3CDTF">2021-01-17T16:58:55Z</dcterms:created>
  <dcterms:modified xsi:type="dcterms:W3CDTF">2021-01-18T07:09:56Z</dcterms:modified>
</cp:coreProperties>
</file>